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TARIFFA" sheetId="1" r:id="rId1"/>
    <sheet name="PARAMETRI DI CALCOLO" sheetId="2" r:id="rId2"/>
  </sheets>
  <definedNames>
    <definedName name="_xlnm.Print_Area" localSheetId="0">'TARIFFA'!$A$1:$I$71</definedName>
  </definedNames>
  <calcPr fullCalcOnLoad="1"/>
</workbook>
</file>

<file path=xl/sharedStrings.xml><?xml version="1.0" encoding="utf-8"?>
<sst xmlns="http://schemas.openxmlformats.org/spreadsheetml/2006/main" count="153" uniqueCount="113">
  <si>
    <t>Sede operativa</t>
  </si>
  <si>
    <t>Acquisizione e gestione della domanda, analisi delle procedure di gestione dell’impianti, e definizione delle misure relative a condizioni diverse da quelle del normale esercizio dell’impianto.</t>
  </si>
  <si>
    <t>Numero Inquinanti</t>
  </si>
  <si>
    <t>nessuno</t>
  </si>
  <si>
    <t>da 1 a 4</t>
  </si>
  <si>
    <t>da 5 a 7</t>
  </si>
  <si>
    <t>da 8 a 12</t>
  </si>
  <si>
    <t>da 13 a 15</t>
  </si>
  <si>
    <t>da 5 a 10</t>
  </si>
  <si>
    <t>da 11 a 17</t>
  </si>
  <si>
    <t>Tonnellate di rifiuti pericolosi giorno</t>
  </si>
  <si>
    <t>0 ton/die</t>
  </si>
  <si>
    <t>fino a 1 ton/die</t>
  </si>
  <si>
    <t>oltre 1 fino a 10 ton/die</t>
  </si>
  <si>
    <t>oltre 10 fino a 20 ton/die</t>
  </si>
  <si>
    <t>oltre 20 fino a 50 ton/die</t>
  </si>
  <si>
    <t>oltre 50 ton/die</t>
  </si>
  <si>
    <t>Tonnellate di rifiuti non pericolosi giorno</t>
  </si>
  <si>
    <t>Ulteriore componente ambientale</t>
  </si>
  <si>
    <t>Clima acustico</t>
  </si>
  <si>
    <t>Tutela quantitativa risorsa idrica</t>
  </si>
  <si>
    <t>Campi elettromagnetici</t>
  </si>
  <si>
    <t>Odori</t>
  </si>
  <si>
    <t>Sicurezza del territorio</t>
  </si>
  <si>
    <t>Ripristino ambientale</t>
  </si>
  <si>
    <t>EMAS</t>
  </si>
  <si>
    <t>ISO 14001</t>
  </si>
  <si>
    <t>Copia elettronica</t>
  </si>
  <si>
    <t>TARIFFA</t>
  </si>
  <si>
    <t>TOTALE</t>
  </si>
  <si>
    <t xml:space="preserve">TOTALE </t>
  </si>
  <si>
    <t>oltre 15</t>
  </si>
  <si>
    <t>oltre 17</t>
  </si>
  <si>
    <t>Tariffa</t>
  </si>
  <si>
    <t>SMALTIMENTO O RECUPERO RIFIUTI PERICOLOSI</t>
  </si>
  <si>
    <t>SMALTIMENTO O RECUPERO RIFIUTI NON PERICOLOSI</t>
  </si>
  <si>
    <r>
      <t>C</t>
    </r>
    <r>
      <rPr>
        <b/>
        <vertAlign val="subscript"/>
        <sz val="14"/>
        <rFont val="Arial"/>
        <family val="2"/>
      </rPr>
      <t>aria</t>
    </r>
  </si>
  <si>
    <t>Numero Camini</t>
  </si>
  <si>
    <t>da 18 a 29</t>
  </si>
  <si>
    <r>
      <t>C</t>
    </r>
    <r>
      <rPr>
        <b/>
        <vertAlign val="subscript"/>
        <sz val="14"/>
        <rFont val="Arial"/>
        <family val="2"/>
      </rPr>
      <t>H2O</t>
    </r>
  </si>
  <si>
    <t>Numero Scarichi</t>
  </si>
  <si>
    <t>da 16 a 24</t>
  </si>
  <si>
    <r>
      <t>C</t>
    </r>
    <r>
      <rPr>
        <b/>
        <vertAlign val="subscript"/>
        <sz val="14"/>
        <rFont val="Arial"/>
        <family val="2"/>
      </rPr>
      <t>RP</t>
    </r>
  </si>
  <si>
    <r>
      <t>C</t>
    </r>
    <r>
      <rPr>
        <b/>
        <vertAlign val="subscript"/>
        <sz val="14"/>
        <rFont val="Arial"/>
        <family val="2"/>
      </rPr>
      <t>RnP</t>
    </r>
  </si>
  <si>
    <t>Cc_amb</t>
  </si>
  <si>
    <t>RIDUZIONI</t>
  </si>
  <si>
    <t>ISO</t>
  </si>
  <si>
    <t>Modulistica</t>
  </si>
  <si>
    <t>MODIFICHE NON SOSTANZIALI</t>
  </si>
  <si>
    <t>PICCOLA Impresa</t>
  </si>
  <si>
    <t>MEDIA Impresa</t>
  </si>
  <si>
    <t>GRANDE Impresa</t>
  </si>
  <si>
    <t>Deposito temporaneo</t>
  </si>
  <si>
    <t>SOLO GESTIONE PROPRI RIFIUTI</t>
  </si>
  <si>
    <t>Costo istruttorio base</t>
  </si>
  <si>
    <t>Importo</t>
  </si>
  <si>
    <t>RIFIUTI - Deposito temporaneo</t>
  </si>
  <si>
    <t>Costo Istruttorio base</t>
  </si>
  <si>
    <t>Uso della modulistica provinciale</t>
  </si>
  <si>
    <t>Verifica del rispetto della disciplina in materia di inquinamento atmosferico, valutazione ed eventuale integrazione del piano di monitoraggio e controllo relativo alle emissioni in atmosfera, conduzione della quota parte delle analisi integrate riferibili alla componente qualità dell’aria.</t>
  </si>
  <si>
    <t>Verifica del rispetto della disciplina in materia di inquinamento delle acque, valutazione ed eventuale integrazione del piano di monitoraggio e controllo relativo alle emissioni in acqua, conduzione della quota parte delle analisi integrate riferibili alla componente qualità delle acque.</t>
  </si>
  <si>
    <t>Verifica del rispetto della disciplina in materia di rifiuti e conduzione della quota parte delle analisi integrate riferibili alla componente rifiuti.</t>
  </si>
  <si>
    <t>Verifica del rispetto della ulteriore disciplina in materia ambientale, valutazione ed eventuale integrazione del piano di monitoraggio e controllo relativo ad altre componenti ambientali, conduzione della quota parte delle analisi integrate riferibili alla ulteriori componenti ambientali.</t>
  </si>
  <si>
    <t>ULTERIORI COMPONENTI AMBIENTALI</t>
  </si>
  <si>
    <t>Tonnellate di rifiuti pericolosi / giorno</t>
  </si>
  <si>
    <t>Tonnellate di rifiuti non pericolosi / giorno</t>
  </si>
  <si>
    <t>fino a 1 ton/giorno</t>
  </si>
  <si>
    <t>oltre 1 fino a 10 ton/giorno</t>
  </si>
  <si>
    <t>oltre 10 fino a 20 ton/giorno</t>
  </si>
  <si>
    <t>oltre 20 fino a 50 ton/giorno</t>
  </si>
  <si>
    <t>oltre 50 ton/giorno</t>
  </si>
  <si>
    <t>TARIFFA ISTRUTTORIA</t>
  </si>
  <si>
    <t>RIEPILOGO VOCI di COSTO</t>
  </si>
  <si>
    <r>
      <t>Per il sistema di gestione ambientale - C</t>
    </r>
    <r>
      <rPr>
        <b/>
        <vertAlign val="subscript"/>
        <sz val="12"/>
        <rFont val="Arial"/>
        <family val="2"/>
      </rPr>
      <t>SGA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</si>
  <si>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r>
      <t>Per modalità presentazione delle domande - C</t>
    </r>
    <r>
      <rPr>
        <b/>
        <vertAlign val="subscript"/>
        <sz val="12"/>
        <rFont val="Arial"/>
        <family val="2"/>
      </rPr>
      <t>Dom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(**)</t>
    </r>
  </si>
  <si>
    <r>
      <t xml:space="preserve">(*)   </t>
    </r>
    <r>
      <rPr>
        <i/>
        <sz val="12"/>
        <rFont val="Arial"/>
        <family val="2"/>
      </rPr>
      <t>Non cumulabili fra loro</t>
    </r>
  </si>
  <si>
    <r>
      <t xml:space="preserve">(**)  </t>
    </r>
    <r>
      <rPr>
        <i/>
        <sz val="12"/>
        <rFont val="Arial"/>
        <family val="2"/>
      </rPr>
      <t>Cumulabili fra loro</t>
    </r>
  </si>
  <si>
    <r>
      <t>(***)</t>
    </r>
    <r>
      <rPr>
        <i/>
        <sz val="12"/>
        <rFont val="Arial"/>
        <family val="2"/>
      </rPr>
      <t xml:space="preserve"> La somma di C</t>
    </r>
    <r>
      <rPr>
        <i/>
        <vertAlign val="subscript"/>
        <sz val="12"/>
        <rFont val="Arial"/>
        <family val="2"/>
      </rPr>
      <t xml:space="preserve">SGA </t>
    </r>
    <r>
      <rPr>
        <i/>
        <sz val="12"/>
        <rFont val="Arial"/>
        <family val="2"/>
      </rPr>
      <t>+ C</t>
    </r>
    <r>
      <rPr>
        <i/>
        <vertAlign val="subscript"/>
        <sz val="12"/>
        <rFont val="Arial"/>
        <family val="2"/>
      </rPr>
      <t>Dom</t>
    </r>
    <r>
      <rPr>
        <i/>
        <sz val="12"/>
        <rFont val="Arial"/>
        <family val="2"/>
      </rPr>
      <t xml:space="preserve"> non può superare il costo istruttorio base</t>
    </r>
  </si>
  <si>
    <r>
      <t>Clima acustico -  C</t>
    </r>
    <r>
      <rPr>
        <vertAlign val="subscript"/>
        <sz val="12"/>
        <rFont val="Arial"/>
        <family val="2"/>
      </rPr>
      <t>CA</t>
    </r>
  </si>
  <si>
    <r>
      <t>Campi elettromagnetici -  C</t>
    </r>
    <r>
      <rPr>
        <vertAlign val="subscript"/>
        <sz val="12"/>
        <rFont val="Arial"/>
        <family val="2"/>
      </rPr>
      <t>EM</t>
    </r>
  </si>
  <si>
    <r>
      <t>Odori - C</t>
    </r>
    <r>
      <rPr>
        <vertAlign val="subscript"/>
        <sz val="12"/>
        <rFont val="Arial"/>
        <family val="2"/>
      </rPr>
      <t>Od</t>
    </r>
  </si>
  <si>
    <r>
      <t>Sicurezza del territorio - C</t>
    </r>
    <r>
      <rPr>
        <vertAlign val="subscript"/>
        <sz val="12"/>
        <rFont val="Arial"/>
        <family val="2"/>
      </rPr>
      <t>ST</t>
    </r>
  </si>
  <si>
    <r>
      <t>Ripristino ambientale - C</t>
    </r>
    <r>
      <rPr>
        <vertAlign val="subscript"/>
        <sz val="12"/>
        <rFont val="Arial"/>
        <family val="2"/>
      </rPr>
      <t>RA</t>
    </r>
  </si>
  <si>
    <t>Presentazione in copia elettronica</t>
  </si>
  <si>
    <r>
      <t>Tutela risorsa idrica - C</t>
    </r>
    <r>
      <rPr>
        <vertAlign val="subscript"/>
        <sz val="12"/>
        <rFont val="Arial"/>
        <family val="2"/>
      </rPr>
      <t>RI</t>
    </r>
  </si>
  <si>
    <r>
      <t>C</t>
    </r>
    <r>
      <rPr>
        <b/>
        <vertAlign val="subscript"/>
        <sz val="16"/>
        <rFont val="Arial"/>
        <family val="2"/>
      </rPr>
      <t>D</t>
    </r>
  </si>
  <si>
    <r>
      <t>C</t>
    </r>
    <r>
      <rPr>
        <b/>
        <vertAlign val="subscript"/>
        <sz val="16"/>
        <rFont val="Arial"/>
        <family val="2"/>
      </rPr>
      <t xml:space="preserve">Aria </t>
    </r>
  </si>
  <si>
    <r>
      <t>C</t>
    </r>
    <r>
      <rPr>
        <b/>
        <vertAlign val="subscript"/>
        <sz val="16"/>
        <rFont val="Arial"/>
        <family val="2"/>
      </rPr>
      <t>H2O</t>
    </r>
  </si>
  <si>
    <r>
      <t>C</t>
    </r>
    <r>
      <rPr>
        <b/>
        <vertAlign val="subscript"/>
        <sz val="16"/>
        <rFont val="Arial"/>
        <family val="2"/>
      </rPr>
      <t>RP</t>
    </r>
    <r>
      <rPr>
        <b/>
        <sz val="16"/>
        <rFont val="Arial"/>
        <family val="2"/>
      </rPr>
      <t xml:space="preserve"> e C</t>
    </r>
    <r>
      <rPr>
        <b/>
        <vertAlign val="subscript"/>
        <sz val="16"/>
        <rFont val="Arial"/>
        <family val="2"/>
      </rPr>
      <t>RnP</t>
    </r>
  </si>
  <si>
    <r>
      <t>C</t>
    </r>
    <r>
      <rPr>
        <b/>
        <vertAlign val="subscript"/>
        <sz val="16"/>
        <rFont val="Arial"/>
        <family val="2"/>
      </rPr>
      <t>CA</t>
    </r>
    <r>
      <rPr>
        <b/>
        <sz val="16"/>
        <rFont val="Arial"/>
        <family val="2"/>
      </rPr>
      <t>, C</t>
    </r>
    <r>
      <rPr>
        <b/>
        <vertAlign val="subscript"/>
        <sz val="16"/>
        <rFont val="Arial"/>
        <family val="2"/>
      </rPr>
      <t>RI</t>
    </r>
    <r>
      <rPr>
        <b/>
        <sz val="16"/>
        <rFont val="Arial"/>
        <family val="2"/>
      </rPr>
      <t>, C</t>
    </r>
    <r>
      <rPr>
        <b/>
        <vertAlign val="subscript"/>
        <sz val="16"/>
        <rFont val="Arial"/>
        <family val="2"/>
      </rPr>
      <t xml:space="preserve">EM,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 xml:space="preserve">Od,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 xml:space="preserve">ST,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>RA</t>
    </r>
  </si>
  <si>
    <t>Coefficiente adeguamento</t>
  </si>
  <si>
    <r>
      <t>TARIFFA ISTRUTTORIA adeguata</t>
    </r>
  </si>
  <si>
    <t>DETTAGLIO VOCI DI COSTO</t>
  </si>
  <si>
    <r>
      <t>GESTIONE RIFIUTI - C</t>
    </r>
    <r>
      <rPr>
        <b/>
        <vertAlign val="subscript"/>
        <sz val="14"/>
        <rFont val="Arial"/>
        <family val="2"/>
      </rPr>
      <t>RP</t>
    </r>
    <r>
      <rPr>
        <b/>
        <sz val="14"/>
        <rFont val="Arial"/>
        <family val="2"/>
      </rPr>
      <t xml:space="preserve"> e C</t>
    </r>
    <r>
      <rPr>
        <b/>
        <vertAlign val="subscript"/>
        <sz val="14"/>
        <rFont val="Arial"/>
        <family val="2"/>
      </rPr>
      <t>RnP</t>
    </r>
  </si>
  <si>
    <r>
      <t>EMISSIONI IN ATMOSFERA  - C</t>
    </r>
    <r>
      <rPr>
        <b/>
        <vertAlign val="subscript"/>
        <sz val="14"/>
        <rFont val="Arial"/>
        <family val="2"/>
      </rPr>
      <t>Aria</t>
    </r>
    <r>
      <rPr>
        <b/>
        <sz val="14"/>
        <rFont val="Arial"/>
        <family val="2"/>
      </rPr>
      <t xml:space="preserve"> </t>
    </r>
  </si>
  <si>
    <r>
      <t>EMISSIONI IN ACQUA - C</t>
    </r>
    <r>
      <rPr>
        <b/>
        <vertAlign val="subscript"/>
        <sz val="14"/>
        <rFont val="Arial"/>
        <family val="2"/>
      </rPr>
      <t>H2O</t>
    </r>
  </si>
  <si>
    <r>
      <t>PRESENTAZIONE DOMANDA - C</t>
    </r>
    <r>
      <rPr>
        <b/>
        <vertAlign val="subscript"/>
        <sz val="14"/>
        <rFont val="Arial"/>
        <family val="2"/>
      </rPr>
      <t>D</t>
    </r>
  </si>
  <si>
    <r>
      <t xml:space="preserve">TOTALE </t>
    </r>
    <r>
      <rPr>
        <i/>
        <sz val="12"/>
        <rFont val="Arial"/>
        <family val="2"/>
      </rPr>
      <t>(costo base - riduzioni)</t>
    </r>
    <r>
      <rPr>
        <b/>
        <i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(***)</t>
    </r>
  </si>
  <si>
    <r>
      <t>RIDUZIONI DA APPLICARE A C</t>
    </r>
    <r>
      <rPr>
        <b/>
        <vertAlign val="subscript"/>
        <sz val="12"/>
        <rFont val="Arial"/>
        <family val="2"/>
      </rPr>
      <t>D</t>
    </r>
  </si>
  <si>
    <t>Adeguamento ai costi del personale provinciale</t>
  </si>
  <si>
    <t>Numero di inquinanti significativi</t>
  </si>
  <si>
    <t>Numero fonti di emissione</t>
  </si>
  <si>
    <t>X</t>
  </si>
  <si>
    <r>
      <t>ISTRUZIONI PER LA COMPILAZIONE</t>
    </r>
    <r>
      <rPr>
        <sz val="12"/>
        <rFont val="Arial"/>
        <family val="2"/>
      </rPr>
      <t xml:space="preserve"> - Il file fornisce automaticamente la tariffa da corrispondere alla voce "TARIFFA ISTRUTTORIA adeguata". L'Azienda deve compilare esclusivamente i campi in verde; nella sezione "DETTAGLIO VOCI DI COSTO" deve essere inserita o una crocetta (X) nel campo appropriato o il numero di fonti di emissione dove richiesto.</t>
    </r>
  </si>
  <si>
    <t>Emissioni diffuse da discarica</t>
  </si>
  <si>
    <t>5.4 - DISCARICHE</t>
  </si>
  <si>
    <t>Discariche - emissioni diffuse</t>
  </si>
  <si>
    <t>Installazione</t>
  </si>
  <si>
    <t>C.F. impresa</t>
  </si>
  <si>
    <t>Categoria attività</t>
  </si>
  <si>
    <t>Modulo calcolo tariffa istruttoria - Rev. 01 del 2/05/2015</t>
  </si>
  <si>
    <t>CALCOLO DELLA TARIFFA ISTRUTTORIA PER IL RILASCIO DELL'AIA</t>
  </si>
  <si>
    <t>Modulo calcolo tariffa istruttoria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</si>
</sst>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\€\ 0.00\ "/>
    <numFmt numFmtId="174" formatCode="\€\ 0"/>
    <numFmt numFmtId="175" formatCode="\€\ 0.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2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vertAlign val="subscript"/>
      <sz val="12"/>
      <name val="Arial"/>
      <family val="2"/>
    </font>
    <font>
      <i/>
      <sz val="14"/>
      <name val="Times New Roman"/>
      <family val="1"/>
    </font>
    <font>
      <b/>
      <vertAlign val="subscript"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8"/>
      <name val="Times New Roman"/>
      <family val="1"/>
    </font>
    <font>
      <sz val="18"/>
      <name val="Arial"/>
      <family val="0"/>
    </font>
    <font>
      <i/>
      <sz val="18"/>
      <name val="Times New Roman"/>
      <family val="1"/>
    </font>
    <font>
      <b/>
      <i/>
      <sz val="12"/>
      <name val="Arial"/>
      <family val="2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1" fillId="0" borderId="0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0" fillId="3" borderId="5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NumberFormat="1" applyFon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Continuous"/>
    </xf>
    <xf numFmtId="0" fontId="0" fillId="4" borderId="2" xfId="0" applyNumberFormat="1" applyFill="1" applyBorder="1" applyAlignment="1">
      <alignment horizontal="centerContinuous"/>
    </xf>
    <xf numFmtId="0" fontId="1" fillId="3" borderId="5" xfId="0" applyFont="1" applyFill="1" applyBorder="1" applyAlignment="1">
      <alignment horizontal="center" wrapText="1"/>
    </xf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49" fontId="0" fillId="4" borderId="0" xfId="0" applyNumberFormat="1" applyFill="1" applyBorder="1" applyAlignment="1">
      <alignment horizontal="center" wrapText="1"/>
    </xf>
    <xf numFmtId="49" fontId="0" fillId="4" borderId="2" xfId="0" applyNumberFormat="1" applyFill="1" applyBorder="1" applyAlignment="1">
      <alignment horizontal="center" wrapText="1"/>
    </xf>
    <xf numFmtId="1" fontId="0" fillId="4" borderId="0" xfId="0" applyNumberFormat="1" applyFont="1" applyFill="1" applyBorder="1" applyAlignment="1">
      <alignment horizontal="center" wrapText="1"/>
    </xf>
    <xf numFmtId="1" fontId="0" fillId="4" borderId="0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1" fontId="1" fillId="4" borderId="0" xfId="0" applyNumberFormat="1" applyFont="1" applyFill="1" applyBorder="1" applyAlignment="1">
      <alignment horizontal="centerContinuous"/>
    </xf>
    <xf numFmtId="1" fontId="0" fillId="4" borderId="0" xfId="0" applyNumberFormat="1" applyFill="1" applyBorder="1" applyAlignment="1">
      <alignment horizontal="centerContinuous"/>
    </xf>
    <xf numFmtId="1" fontId="0" fillId="4" borderId="2" xfId="0" applyNumberFormat="1" applyFill="1" applyBorder="1" applyAlignment="1">
      <alignment horizontal="centerContinuous"/>
    </xf>
    <xf numFmtId="1" fontId="0" fillId="4" borderId="0" xfId="0" applyNumberFormat="1" applyFill="1" applyBorder="1" applyAlignment="1">
      <alignment horizontal="center" wrapText="1"/>
    </xf>
    <xf numFmtId="1" fontId="0" fillId="4" borderId="2" xfId="0" applyNumberFormat="1" applyFill="1" applyBorder="1" applyAlignment="1">
      <alignment horizontal="center" wrapText="1"/>
    </xf>
    <xf numFmtId="0" fontId="1" fillId="3" borderId="3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7" xfId="0" applyNumberForma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left" indent="1"/>
    </xf>
    <xf numFmtId="175" fontId="4" fillId="0" borderId="1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indent="1"/>
    </xf>
    <xf numFmtId="175" fontId="4" fillId="0" borderId="12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175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indent="2"/>
    </xf>
    <xf numFmtId="49" fontId="6" fillId="0" borderId="13" xfId="0" applyNumberFormat="1" applyFont="1" applyFill="1" applyBorder="1" applyAlignment="1">
      <alignment horizontal="left" indent="2"/>
    </xf>
    <xf numFmtId="175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3" borderId="1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11" xfId="0" applyNumberFormat="1" applyFont="1" applyFill="1" applyBorder="1" applyAlignment="1">
      <alignment horizontal="left" wrapText="1" indent="1"/>
    </xf>
    <xf numFmtId="0" fontId="4" fillId="0" borderId="5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 indent="2"/>
    </xf>
    <xf numFmtId="175" fontId="4" fillId="0" borderId="16" xfId="0" applyNumberFormat="1" applyFont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left" wrapText="1" indent="2"/>
    </xf>
    <xf numFmtId="175" fontId="4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 indent="1"/>
    </xf>
    <xf numFmtId="49" fontId="6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19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 wrapText="1" indent="1"/>
    </xf>
    <xf numFmtId="175" fontId="10" fillId="0" borderId="20" xfId="0" applyNumberFormat="1" applyFont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left" vertical="center" wrapText="1" indent="1"/>
    </xf>
    <xf numFmtId="175" fontId="10" fillId="0" borderId="22" xfId="0" applyNumberFormat="1" applyFont="1" applyBorder="1" applyAlignment="1">
      <alignment horizontal="right" vertical="center" wrapText="1"/>
    </xf>
    <xf numFmtId="173" fontId="10" fillId="3" borderId="23" xfId="0" applyNumberFormat="1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left" vertical="center" indent="1"/>
    </xf>
    <xf numFmtId="0" fontId="10" fillId="4" borderId="21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 indent="1"/>
    </xf>
    <xf numFmtId="0" fontId="9" fillId="3" borderId="26" xfId="0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175" fontId="4" fillId="0" borderId="28" xfId="0" applyNumberFormat="1" applyFont="1" applyFill="1" applyBorder="1" applyAlignment="1">
      <alignment horizontal="right" vertical="center" wrapText="1"/>
    </xf>
    <xf numFmtId="175" fontId="7" fillId="3" borderId="29" xfId="0" applyNumberFormat="1" applyFont="1" applyFill="1" applyBorder="1" applyAlignment="1">
      <alignment horizontal="right" vertical="center" wrapText="1"/>
    </xf>
    <xf numFmtId="175" fontId="7" fillId="3" borderId="30" xfId="0" applyNumberFormat="1" applyFont="1" applyFill="1" applyBorder="1" applyAlignment="1">
      <alignment horizontal="right" vertical="center" wrapText="1"/>
    </xf>
    <xf numFmtId="173" fontId="20" fillId="4" borderId="22" xfId="0" applyNumberFormat="1" applyFont="1" applyFill="1" applyBorder="1" applyAlignment="1">
      <alignment horizontal="right" vertical="center"/>
    </xf>
    <xf numFmtId="0" fontId="6" fillId="4" borderId="18" xfId="0" applyFont="1" applyFill="1" applyBorder="1" applyAlignment="1">
      <alignment vertical="center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16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24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 horizontal="center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175" fontId="7" fillId="3" borderId="16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1"/>
    </xf>
    <xf numFmtId="173" fontId="2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wrapText="1" indent="2"/>
    </xf>
    <xf numFmtId="49" fontId="24" fillId="5" borderId="33" xfId="0" applyNumberFormat="1" applyFont="1" applyFill="1" applyBorder="1" applyAlignment="1" applyProtection="1">
      <alignment horizontal="left" vertical="center" indent="1"/>
      <protection locked="0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24" fillId="5" borderId="34" xfId="0" applyNumberFormat="1" applyFont="1" applyFill="1" applyBorder="1" applyAlignment="1" applyProtection="1">
      <alignment horizontal="left" vertical="center" indent="1"/>
      <protection locked="0"/>
    </xf>
    <xf numFmtId="49" fontId="24" fillId="5" borderId="35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6" xfId="0" applyNumberFormat="1" applyFont="1" applyFill="1" applyBorder="1" applyAlignment="1">
      <alignment horizontal="left" vertical="center" wrapText="1" indent="3"/>
    </xf>
    <xf numFmtId="49" fontId="10" fillId="0" borderId="37" xfId="0" applyNumberFormat="1" applyFont="1" applyFill="1" applyBorder="1" applyAlignment="1">
      <alignment horizontal="left" vertical="center" wrapText="1" indent="3"/>
    </xf>
    <xf numFmtId="49" fontId="10" fillId="0" borderId="38" xfId="0" applyNumberFormat="1" applyFont="1" applyFill="1" applyBorder="1" applyAlignment="1">
      <alignment horizontal="left" vertical="center" indent="3"/>
    </xf>
    <xf numFmtId="0" fontId="10" fillId="0" borderId="39" xfId="0" applyFont="1" applyFill="1" applyBorder="1" applyAlignment="1">
      <alignment horizontal="left" vertical="center" indent="3"/>
    </xf>
    <xf numFmtId="49" fontId="10" fillId="0" borderId="40" xfId="0" applyNumberFormat="1" applyFont="1" applyFill="1" applyBorder="1" applyAlignment="1">
      <alignment horizontal="left" vertical="center" indent="3"/>
    </xf>
    <xf numFmtId="0" fontId="10" fillId="0" borderId="41" xfId="0" applyFont="1" applyFill="1" applyBorder="1" applyAlignment="1">
      <alignment horizontal="left" vertical="center" indent="3"/>
    </xf>
    <xf numFmtId="49" fontId="24" fillId="5" borderId="42" xfId="0" applyNumberFormat="1" applyFont="1" applyFill="1" applyBorder="1" applyAlignment="1" applyProtection="1">
      <alignment horizontal="left" vertical="center" indent="1"/>
      <protection locked="0"/>
    </xf>
    <xf numFmtId="0" fontId="23" fillId="5" borderId="43" xfId="0" applyFont="1" applyFill="1" applyBorder="1" applyAlignment="1" applyProtection="1">
      <alignment vertical="center"/>
      <protection locked="0"/>
    </xf>
    <xf numFmtId="0" fontId="23" fillId="5" borderId="44" xfId="0" applyFont="1" applyFill="1" applyBorder="1" applyAlignment="1" applyProtection="1">
      <alignment vertical="center"/>
      <protection locked="0"/>
    </xf>
    <xf numFmtId="0" fontId="10" fillId="4" borderId="45" xfId="0" applyFont="1" applyFill="1" applyBorder="1" applyAlignment="1">
      <alignment horizontal="left" vertical="center" indent="2"/>
    </xf>
    <xf numFmtId="0" fontId="10" fillId="4" borderId="46" xfId="0" applyFont="1" applyFill="1" applyBorder="1" applyAlignment="1">
      <alignment horizontal="left" vertical="center" indent="2"/>
    </xf>
    <xf numFmtId="0" fontId="10" fillId="4" borderId="47" xfId="0" applyFont="1" applyFill="1" applyBorder="1" applyAlignment="1">
      <alignment horizontal="left" vertical="center" indent="2"/>
    </xf>
    <xf numFmtId="49" fontId="4" fillId="3" borderId="48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" fontId="7" fillId="3" borderId="49" xfId="0" applyNumberFormat="1" applyFont="1" applyFill="1" applyBorder="1" applyAlignment="1">
      <alignment horizontal="center"/>
    </xf>
    <xf numFmtId="1" fontId="7" fillId="3" borderId="50" xfId="0" applyNumberFormat="1" applyFont="1" applyFill="1" applyBorder="1" applyAlignment="1">
      <alignment horizontal="center"/>
    </xf>
    <xf numFmtId="1" fontId="7" fillId="3" borderId="51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4" fillId="3" borderId="52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1"/>
    </xf>
    <xf numFmtId="0" fontId="17" fillId="0" borderId="55" xfId="0" applyFont="1" applyBorder="1" applyAlignment="1">
      <alignment horizontal="left" vertical="center" wrapText="1" indent="1"/>
    </xf>
    <xf numFmtId="0" fontId="7" fillId="3" borderId="49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left" vertical="center" indent="2"/>
    </xf>
    <xf numFmtId="0" fontId="10" fillId="3" borderId="26" xfId="0" applyFont="1" applyFill="1" applyBorder="1" applyAlignment="1">
      <alignment horizontal="left" vertical="center" indent="2"/>
    </xf>
    <xf numFmtId="0" fontId="10" fillId="3" borderId="55" xfId="0" applyFont="1" applyFill="1" applyBorder="1" applyAlignment="1">
      <alignment horizontal="left" vertical="center" indent="2"/>
    </xf>
    <xf numFmtId="0" fontId="10" fillId="4" borderId="2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wrapText="1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left" vertical="center" indent="2"/>
    </xf>
    <xf numFmtId="0" fontId="10" fillId="3" borderId="57" xfId="0" applyFont="1" applyFill="1" applyBorder="1" applyAlignment="1">
      <alignment horizontal="left" vertical="center" indent="2"/>
    </xf>
    <xf numFmtId="0" fontId="10" fillId="3" borderId="58" xfId="0" applyFont="1" applyFill="1" applyBorder="1" applyAlignment="1">
      <alignment horizontal="left" vertical="center" indent="2"/>
    </xf>
    <xf numFmtId="0" fontId="17" fillId="0" borderId="45" xfId="0" applyFont="1" applyBorder="1" applyAlignment="1">
      <alignment horizontal="left" vertical="center" wrapText="1" indent="1"/>
    </xf>
    <xf numFmtId="0" fontId="17" fillId="0" borderId="46" xfId="0" applyFont="1" applyBorder="1" applyAlignment="1">
      <alignment horizontal="left" vertical="center" wrapText="1" indent="1"/>
    </xf>
    <xf numFmtId="0" fontId="17" fillId="0" borderId="47" xfId="0" applyFont="1" applyBorder="1" applyAlignment="1">
      <alignment horizontal="left" vertical="center" wrapText="1" indent="1"/>
    </xf>
    <xf numFmtId="0" fontId="4" fillId="3" borderId="4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49" fontId="22" fillId="5" borderId="62" xfId="0" applyNumberFormat="1" applyFont="1" applyFill="1" applyBorder="1" applyAlignment="1" applyProtection="1">
      <alignment horizontal="left" vertical="center" indent="1"/>
      <protection locked="0"/>
    </xf>
    <xf numFmtId="0" fontId="23" fillId="5" borderId="63" xfId="0" applyFont="1" applyFill="1" applyBorder="1" applyAlignment="1" applyProtection="1">
      <alignment vertical="center"/>
      <protection locked="0"/>
    </xf>
    <xf numFmtId="0" fontId="23" fillId="5" borderId="64" xfId="0" applyFont="1" applyFill="1" applyBorder="1" applyAlignment="1" applyProtection="1">
      <alignment vertical="center"/>
      <protection locked="0"/>
    </xf>
    <xf numFmtId="49" fontId="4" fillId="3" borderId="27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/>
    </xf>
    <xf numFmtId="49" fontId="10" fillId="4" borderId="65" xfId="0" applyNumberFormat="1" applyFont="1" applyFill="1" applyBorder="1" applyAlignment="1">
      <alignment horizontal="center"/>
    </xf>
    <xf numFmtId="49" fontId="10" fillId="4" borderId="66" xfId="0" applyNumberFormat="1" applyFont="1" applyFill="1" applyBorder="1" applyAlignment="1">
      <alignment horizontal="center"/>
    </xf>
    <xf numFmtId="49" fontId="10" fillId="4" borderId="67" xfId="0" applyNumberFormat="1" applyFont="1" applyFill="1" applyBorder="1" applyAlignment="1">
      <alignment horizontal="center"/>
    </xf>
    <xf numFmtId="49" fontId="7" fillId="3" borderId="49" xfId="0" applyNumberFormat="1" applyFont="1" applyFill="1" applyBorder="1" applyAlignment="1">
      <alignment horizontal="center"/>
    </xf>
    <xf numFmtId="49" fontId="7" fillId="3" borderId="50" xfId="0" applyNumberFormat="1" applyFont="1" applyFill="1" applyBorder="1" applyAlignment="1">
      <alignment horizontal="center"/>
    </xf>
    <xf numFmtId="49" fontId="7" fillId="3" borderId="5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9" fontId="7" fillId="3" borderId="59" xfId="0" applyNumberFormat="1" applyFont="1" applyFill="1" applyBorder="1" applyAlignment="1">
      <alignment horizontal="center"/>
    </xf>
    <xf numFmtId="0" fontId="9" fillId="0" borderId="61" xfId="0" applyFont="1" applyBorder="1" applyAlignment="1">
      <alignment/>
    </xf>
    <xf numFmtId="0" fontId="4" fillId="3" borderId="30" xfId="0" applyFont="1" applyFill="1" applyBorder="1" applyAlignment="1">
      <alignment vertical="center"/>
    </xf>
    <xf numFmtId="49" fontId="4" fillId="3" borderId="3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2:H119"/>
  <sheetViews>
    <sheetView tabSelected="1" view="pageBreakPreview" zoomScale="70" zoomScaleNormal="75" zoomScaleSheetLayoutView="70" workbookViewId="0" topLeftCell="A67">
      <selection activeCell="C58" sqref="C58"/>
    </sheetView>
  </sheetViews>
  <sheetFormatPr defaultColWidth="9.140625" defaultRowHeight="12.75"/>
  <cols>
    <col min="1" max="1" width="7.00390625" style="0" customWidth="1"/>
    <col min="2" max="2" width="40.7109375" style="0" customWidth="1"/>
    <col min="3" max="3" width="28.140625" style="0" customWidth="1"/>
    <col min="4" max="4" width="16.7109375" style="0" customWidth="1"/>
    <col min="5" max="5" width="4.00390625" style="0" customWidth="1"/>
    <col min="6" max="6" width="40.7109375" style="0" customWidth="1"/>
    <col min="7" max="7" width="27.8515625" style="0" customWidth="1"/>
    <col min="8" max="8" width="16.7109375" style="0" customWidth="1"/>
    <col min="9" max="9" width="4.00390625" style="0" customWidth="1"/>
  </cols>
  <sheetData>
    <row r="1" ht="96" customHeight="1"/>
    <row r="2" spans="2:8" ht="75.75" customHeight="1" thickBot="1">
      <c r="B2" s="197" t="s">
        <v>103</v>
      </c>
      <c r="C2" s="198"/>
      <c r="D2" s="198"/>
      <c r="E2" s="198"/>
      <c r="F2" s="198"/>
      <c r="G2" s="198"/>
      <c r="H2" s="198"/>
    </row>
    <row r="3" spans="2:8" ht="30.75" customHeight="1">
      <c r="B3" s="142" t="s">
        <v>111</v>
      </c>
      <c r="C3" s="143"/>
      <c r="D3" s="143"/>
      <c r="E3" s="143"/>
      <c r="F3" s="143"/>
      <c r="G3" s="143"/>
      <c r="H3" s="144"/>
    </row>
    <row r="4" spans="2:8" ht="13.5" thickBot="1">
      <c r="B4" s="145"/>
      <c r="C4" s="146"/>
      <c r="D4" s="146"/>
      <c r="E4" s="146"/>
      <c r="F4" s="146"/>
      <c r="G4" s="146"/>
      <c r="H4" s="147"/>
    </row>
    <row r="5" spans="2:8" ht="28.5" customHeight="1" thickBot="1">
      <c r="B5" s="109"/>
      <c r="C5" s="110"/>
      <c r="D5" s="110"/>
      <c r="E5" s="110"/>
      <c r="F5" s="110"/>
      <c r="G5" s="110"/>
      <c r="H5" s="110"/>
    </row>
    <row r="6" spans="2:8" ht="47.25" customHeight="1" thickTop="1">
      <c r="B6" s="152" t="s">
        <v>107</v>
      </c>
      <c r="C6" s="153"/>
      <c r="D6" s="204"/>
      <c r="E6" s="205"/>
      <c r="F6" s="205"/>
      <c r="G6" s="205"/>
      <c r="H6" s="206"/>
    </row>
    <row r="7" spans="2:8" ht="23.25">
      <c r="B7" s="154" t="s">
        <v>0</v>
      </c>
      <c r="C7" s="155"/>
      <c r="D7" s="156"/>
      <c r="E7" s="157"/>
      <c r="F7" s="157"/>
      <c r="G7" s="157"/>
      <c r="H7" s="158"/>
    </row>
    <row r="8" spans="2:8" ht="23.25">
      <c r="B8" s="154" t="s">
        <v>108</v>
      </c>
      <c r="C8" s="155"/>
      <c r="D8" s="156"/>
      <c r="E8" s="157"/>
      <c r="F8" s="157"/>
      <c r="G8" s="157"/>
      <c r="H8" s="158"/>
    </row>
    <row r="9" spans="2:8" ht="24" thickBot="1">
      <c r="B9" s="150" t="s">
        <v>109</v>
      </c>
      <c r="C9" s="151"/>
      <c r="D9" s="148"/>
      <c r="E9" s="141"/>
      <c r="F9" s="141"/>
      <c r="G9" s="141"/>
      <c r="H9" s="149"/>
    </row>
    <row r="10" spans="2:8" ht="68.25" customHeight="1" thickBot="1" thickTop="1">
      <c r="B10" s="127"/>
      <c r="C10" s="127"/>
      <c r="D10" s="128"/>
      <c r="E10" s="128"/>
      <c r="F10" s="128"/>
      <c r="G10" s="128"/>
      <c r="H10" s="128"/>
    </row>
    <row r="11" spans="2:8" ht="21.75" thickBot="1" thickTop="1">
      <c r="B11" s="216" t="s">
        <v>92</v>
      </c>
      <c r="C11" s="217"/>
      <c r="D11" s="217"/>
      <c r="E11" s="217"/>
      <c r="F11" s="217"/>
      <c r="G11" s="217"/>
      <c r="H11" s="218"/>
    </row>
    <row r="12" spans="2:8" ht="35.25" customHeight="1" thickBot="1" thickTop="1">
      <c r="B12" s="57"/>
      <c r="C12" s="58"/>
      <c r="D12" s="58"/>
      <c r="E12" s="58"/>
      <c r="F12" s="59"/>
      <c r="G12" s="59"/>
      <c r="H12" s="59"/>
    </row>
    <row r="13" spans="2:8" ht="19.5" customHeight="1">
      <c r="B13" s="219" t="s">
        <v>96</v>
      </c>
      <c r="C13" s="220"/>
      <c r="D13" s="221"/>
      <c r="E13" s="60"/>
      <c r="F13" s="59"/>
      <c r="G13" s="59"/>
      <c r="H13" s="59"/>
    </row>
    <row r="14" spans="2:8" ht="19.5" customHeight="1">
      <c r="B14" s="117"/>
      <c r="C14" s="116"/>
      <c r="D14" s="111" t="s">
        <v>33</v>
      </c>
      <c r="E14" s="60"/>
      <c r="F14" s="59"/>
      <c r="G14" s="59"/>
      <c r="H14" s="59"/>
    </row>
    <row r="15" spans="2:8" ht="19.5" customHeight="1">
      <c r="B15" s="115" t="s">
        <v>54</v>
      </c>
      <c r="C15" s="126" t="s">
        <v>102</v>
      </c>
      <c r="D15" s="118">
        <f>IF(C15&lt;&gt;"",'PARAMETRI DI CALCOLO'!B45,"")</f>
        <v>2500</v>
      </c>
      <c r="E15" s="61"/>
      <c r="F15" s="59"/>
      <c r="G15" s="59"/>
      <c r="H15" s="59"/>
    </row>
    <row r="16" spans="2:8" ht="19.5" customHeight="1">
      <c r="B16" s="207" t="s">
        <v>98</v>
      </c>
      <c r="C16" s="208"/>
      <c r="D16" s="209" t="s">
        <v>55</v>
      </c>
      <c r="E16" s="62"/>
      <c r="F16" s="63"/>
      <c r="G16" s="59"/>
      <c r="H16" s="59"/>
    </row>
    <row r="17" spans="2:8" ht="19.5" customHeight="1">
      <c r="B17" s="164" t="s">
        <v>73</v>
      </c>
      <c r="C17" s="165"/>
      <c r="D17" s="210"/>
      <c r="E17" s="60"/>
      <c r="F17" s="63"/>
      <c r="G17" s="59"/>
      <c r="H17" s="59"/>
    </row>
    <row r="18" spans="2:8" ht="19.5" customHeight="1">
      <c r="B18" s="64" t="s">
        <v>26</v>
      </c>
      <c r="C18" s="123"/>
      <c r="D18" s="65">
        <f>IF(C18&lt;&gt;"",'PARAMETRI DI CALCOLO'!B48,"")</f>
      </c>
      <c r="E18" s="61"/>
      <c r="F18" s="59"/>
      <c r="G18" s="59"/>
      <c r="H18" s="59"/>
    </row>
    <row r="19" spans="2:8" ht="19.5" customHeight="1">
      <c r="B19" s="66" t="s">
        <v>25</v>
      </c>
      <c r="C19" s="123"/>
      <c r="D19" s="65">
        <f>IF(C19&lt;&gt;"",'PARAMETRI DI CALCOLO'!B49,"")</f>
      </c>
      <c r="E19" s="61"/>
      <c r="F19" s="63"/>
      <c r="G19" s="59"/>
      <c r="H19" s="59"/>
    </row>
    <row r="20" spans="2:8" ht="19.5" customHeight="1">
      <c r="B20" s="164" t="s">
        <v>74</v>
      </c>
      <c r="C20" s="165"/>
      <c r="D20" s="111"/>
      <c r="E20" s="60"/>
      <c r="F20" s="59"/>
      <c r="G20" s="59"/>
      <c r="H20" s="59"/>
    </row>
    <row r="21" spans="2:8" ht="19.5" customHeight="1">
      <c r="B21" s="66" t="s">
        <v>58</v>
      </c>
      <c r="C21" s="123"/>
      <c r="D21" s="67">
        <f>IF(C21&lt;&gt;"",'PARAMETRI DI CALCOLO'!B50,"")</f>
      </c>
      <c r="E21" s="61"/>
      <c r="F21" s="68" t="s">
        <v>75</v>
      </c>
      <c r="G21" s="60"/>
      <c r="H21" s="69"/>
    </row>
    <row r="22" spans="2:8" ht="19.5" customHeight="1">
      <c r="B22" s="66" t="s">
        <v>83</v>
      </c>
      <c r="C22" s="123"/>
      <c r="D22" s="67">
        <f>IF(C22&lt;&gt;"",'PARAMETRI DI CALCOLO'!B51,"")</f>
      </c>
      <c r="E22" s="61"/>
      <c r="F22" s="68" t="s">
        <v>76</v>
      </c>
      <c r="G22" s="60"/>
      <c r="H22" s="69"/>
    </row>
    <row r="23" spans="2:8" ht="20.25" customHeight="1" thickBot="1">
      <c r="B23" s="195" t="s">
        <v>97</v>
      </c>
      <c r="C23" s="196"/>
      <c r="D23" s="119">
        <f>D15-MIN('PARAMETRI DI CALCOLO'!B45,SUM(D21:D22)+MAX(D18:D19))</f>
        <v>2500</v>
      </c>
      <c r="E23" s="61"/>
      <c r="F23" s="222" t="s">
        <v>77</v>
      </c>
      <c r="G23" s="223"/>
      <c r="H23" s="223"/>
    </row>
    <row r="24" spans="2:8" ht="19.5" customHeight="1" thickBot="1">
      <c r="B24" s="63"/>
      <c r="C24" s="63"/>
      <c r="D24" s="63"/>
      <c r="E24" s="63"/>
      <c r="F24" s="70"/>
      <c r="G24" s="70"/>
      <c r="H24" s="59"/>
    </row>
    <row r="25" spans="2:8" ht="19.5" customHeight="1">
      <c r="B25" s="166" t="s">
        <v>94</v>
      </c>
      <c r="C25" s="167"/>
      <c r="D25" s="168"/>
      <c r="E25" s="71"/>
      <c r="F25" s="224" t="s">
        <v>95</v>
      </c>
      <c r="G25" s="202"/>
      <c r="H25" s="225"/>
    </row>
    <row r="26" spans="2:8" ht="35.25" customHeight="1">
      <c r="B26" s="112" t="s">
        <v>100</v>
      </c>
      <c r="C26" s="113" t="s">
        <v>101</v>
      </c>
      <c r="D26" s="114" t="s">
        <v>33</v>
      </c>
      <c r="E26" s="72"/>
      <c r="F26" s="112" t="s">
        <v>100</v>
      </c>
      <c r="G26" s="113" t="s">
        <v>101</v>
      </c>
      <c r="H26" s="114" t="s">
        <v>33</v>
      </c>
    </row>
    <row r="27" spans="2:8" ht="19.5" customHeight="1">
      <c r="B27" s="73" t="s">
        <v>3</v>
      </c>
      <c r="C27" s="123"/>
      <c r="D27" s="65">
        <f>IF(C27&lt;&gt;"",HLOOKUP(C27,'PARAMETRI DI CALCOLO'!$B$3:$H$8,2),"")</f>
      </c>
      <c r="E27" s="61"/>
      <c r="F27" s="73" t="s">
        <v>3</v>
      </c>
      <c r="G27" s="123"/>
      <c r="H27" s="65">
        <f>IF(G27&lt;&gt;"",HLOOKUP(G27,'PARAMETRI DI CALCOLO'!$B$14:$F$20,2),"")</f>
      </c>
    </row>
    <row r="28" spans="2:8" ht="19.5" customHeight="1">
      <c r="B28" s="73" t="s">
        <v>4</v>
      </c>
      <c r="C28" s="123"/>
      <c r="D28" s="65">
        <f>IF(C28&lt;&gt;"",HLOOKUP(C28,'PARAMETRI DI CALCOLO'!$B$3:$H$8,3),"")</f>
      </c>
      <c r="E28" s="61"/>
      <c r="F28" s="73" t="s">
        <v>4</v>
      </c>
      <c r="G28" s="123"/>
      <c r="H28" s="65">
        <f>IF(G28&lt;&gt;"",HLOOKUP(G28,'PARAMETRI DI CALCOLO'!$B$14:$F$20,3),"")</f>
      </c>
    </row>
    <row r="29" spans="2:8" ht="19.5" customHeight="1">
      <c r="B29" s="73" t="s">
        <v>8</v>
      </c>
      <c r="C29" s="123"/>
      <c r="D29" s="65">
        <f>IF(C29&lt;&gt;"",HLOOKUP(C29,'PARAMETRI DI CALCOLO'!$B$3:$H$8,4),"")</f>
      </c>
      <c r="E29" s="61"/>
      <c r="F29" s="73" t="s">
        <v>5</v>
      </c>
      <c r="G29" s="123"/>
      <c r="H29" s="65">
        <f>IF(G29&lt;&gt;"",HLOOKUP(G29,'PARAMETRI DI CALCOLO'!$B$14:$F$20,4),"")</f>
      </c>
    </row>
    <row r="30" spans="2:8" ht="19.5" customHeight="1">
      <c r="B30" s="73" t="s">
        <v>9</v>
      </c>
      <c r="C30" s="123"/>
      <c r="D30" s="65">
        <f>IF(C30&lt;&gt;"",HLOOKUP(C30,'PARAMETRI DI CALCOLO'!$B$3:$H$8,5),"")</f>
      </c>
      <c r="E30" s="61"/>
      <c r="F30" s="73" t="s">
        <v>6</v>
      </c>
      <c r="G30" s="123"/>
      <c r="H30" s="65">
        <f>IF(G30&lt;&gt;"",HLOOKUP(G30,'PARAMETRI DI CALCOLO'!$B$14:$F$20,5),"")</f>
      </c>
    </row>
    <row r="31" spans="2:8" ht="19.5" customHeight="1">
      <c r="B31" s="74" t="s">
        <v>32</v>
      </c>
      <c r="C31" s="124"/>
      <c r="D31" s="75">
        <f>IF(C31&lt;&gt;"",HLOOKUP(C31,'PARAMETRI DI CALCOLO'!$B$3:$H$8,6),"")</f>
      </c>
      <c r="E31" s="61"/>
      <c r="F31" s="73" t="s">
        <v>7</v>
      </c>
      <c r="G31" s="123"/>
      <c r="H31" s="65">
        <f>IF(G31&lt;&gt;"",HLOOKUP(G31,'PARAMETRI DI CALCOLO'!$B$14:$F$20,6),"")</f>
      </c>
    </row>
    <row r="32" spans="2:8" ht="19.5" customHeight="1">
      <c r="B32" s="215" t="s">
        <v>105</v>
      </c>
      <c r="C32" s="200"/>
      <c r="D32" s="114" t="s">
        <v>33</v>
      </c>
      <c r="E32" s="61"/>
      <c r="F32" s="73" t="s">
        <v>31</v>
      </c>
      <c r="G32" s="123"/>
      <c r="H32" s="65">
        <f>IF(G32&lt;&gt;"",HLOOKUP(G32,'PARAMETRI DI CALCOLO'!$B$14:$F$20,7),"")</f>
      </c>
    </row>
    <row r="33" spans="2:8" ht="19.5" customHeight="1">
      <c r="B33" s="140" t="s">
        <v>104</v>
      </c>
      <c r="C33" s="132"/>
      <c r="D33" s="67">
        <f>IF(C33&lt;&gt;"",'PARAMETRI DI CALCOLO'!B$9,"")</f>
      </c>
      <c r="E33" s="61"/>
      <c r="F33" s="74"/>
      <c r="G33" s="124"/>
      <c r="H33" s="75"/>
    </row>
    <row r="34" spans="2:8" ht="19.5" customHeight="1" thickBot="1">
      <c r="B34" s="162" t="s">
        <v>30</v>
      </c>
      <c r="C34" s="163"/>
      <c r="D34" s="119">
        <f>SUM(D27:D31)+SUM(D33)</f>
        <v>0</v>
      </c>
      <c r="E34" s="76"/>
      <c r="F34" s="162" t="s">
        <v>30</v>
      </c>
      <c r="G34" s="226"/>
      <c r="H34" s="119">
        <f>SUM(H27:H32)</f>
        <v>0</v>
      </c>
    </row>
    <row r="35" spans="5:8" ht="19.5" customHeight="1" thickBot="1">
      <c r="E35" s="63"/>
      <c r="F35" s="63"/>
      <c r="G35" s="63"/>
      <c r="H35" s="63"/>
    </row>
    <row r="36" spans="2:8" ht="19.5" customHeight="1">
      <c r="B36" s="176" t="s">
        <v>93</v>
      </c>
      <c r="C36" s="177"/>
      <c r="D36" s="177"/>
      <c r="E36" s="177"/>
      <c r="F36" s="177"/>
      <c r="G36" s="177"/>
      <c r="H36" s="178"/>
    </row>
    <row r="37" spans="2:8" ht="19.5" customHeight="1">
      <c r="B37" s="171" t="s">
        <v>53</v>
      </c>
      <c r="C37" s="172"/>
      <c r="D37" s="77" t="s">
        <v>33</v>
      </c>
      <c r="E37" s="72"/>
      <c r="F37" s="63"/>
      <c r="G37" s="63"/>
      <c r="H37" s="78"/>
    </row>
    <row r="38" spans="2:8" ht="19.5" customHeight="1">
      <c r="B38" s="79" t="s">
        <v>52</v>
      </c>
      <c r="C38" s="125"/>
      <c r="D38" s="133">
        <f>IF(C38&lt;&gt;"",'PARAMETRI DI CALCOLO'!B22,"")</f>
      </c>
      <c r="E38" s="69"/>
      <c r="F38" s="63"/>
      <c r="G38" s="63"/>
      <c r="H38" s="78"/>
    </row>
    <row r="39" spans="2:8" ht="19.5" customHeight="1">
      <c r="B39" s="80"/>
      <c r="C39" s="63"/>
      <c r="D39" s="63"/>
      <c r="E39" s="63"/>
      <c r="F39" s="63"/>
      <c r="G39" s="63"/>
      <c r="H39" s="78"/>
    </row>
    <row r="40" spans="2:8" ht="19.5" customHeight="1">
      <c r="B40" s="164" t="s">
        <v>34</v>
      </c>
      <c r="C40" s="211"/>
      <c r="D40" s="211"/>
      <c r="E40" s="81"/>
      <c r="F40" s="211" t="s">
        <v>35</v>
      </c>
      <c r="G40" s="211"/>
      <c r="H40" s="212"/>
    </row>
    <row r="41" spans="1:8" ht="19.5" customHeight="1">
      <c r="A41" s="213" t="s">
        <v>112</v>
      </c>
      <c r="B41" s="169" t="s">
        <v>64</v>
      </c>
      <c r="C41" s="170"/>
      <c r="D41" s="113" t="s">
        <v>33</v>
      </c>
      <c r="E41" s="72"/>
      <c r="F41" s="184" t="s">
        <v>65</v>
      </c>
      <c r="G41" s="185"/>
      <c r="H41" s="114" t="s">
        <v>33</v>
      </c>
    </row>
    <row r="42" spans="1:8" ht="19.5" customHeight="1">
      <c r="A42" s="214"/>
      <c r="B42" s="82" t="s">
        <v>66</v>
      </c>
      <c r="C42" s="123"/>
      <c r="D42" s="83">
        <f>IF(C42&lt;&gt;"",'PARAMETRI DI CALCOLO'!C$28,"")</f>
      </c>
      <c r="E42" s="61"/>
      <c r="F42" s="84" t="s">
        <v>66</v>
      </c>
      <c r="G42" s="123"/>
      <c r="H42" s="67">
        <f>IF(G42&lt;&gt;"",'PARAMETRI DI CALCOLO'!C$34,"")</f>
      </c>
    </row>
    <row r="43" spans="1:8" ht="19.5" customHeight="1">
      <c r="A43" s="214"/>
      <c r="B43" s="82" t="s">
        <v>67</v>
      </c>
      <c r="C43" s="123"/>
      <c r="D43" s="83">
        <f>IF(C43&lt;&gt;"",'PARAMETRI DI CALCOLO'!D$28,"")</f>
      </c>
      <c r="E43" s="61"/>
      <c r="F43" s="84" t="s">
        <v>67</v>
      </c>
      <c r="G43" s="123"/>
      <c r="H43" s="67">
        <f>IF(G43&lt;&gt;"",'PARAMETRI DI CALCOLO'!D$34,"")</f>
      </c>
    </row>
    <row r="44" spans="1:8" ht="19.5" customHeight="1">
      <c r="A44" s="214"/>
      <c r="B44" s="82" t="s">
        <v>68</v>
      </c>
      <c r="C44" s="123"/>
      <c r="D44" s="83">
        <f>IF(C44&lt;&gt;"",'PARAMETRI DI CALCOLO'!E$28,"")</f>
      </c>
      <c r="E44" s="61"/>
      <c r="F44" s="84" t="s">
        <v>68</v>
      </c>
      <c r="G44" s="123"/>
      <c r="H44" s="67">
        <f>IF(G44&lt;&gt;"",'PARAMETRI DI CALCOLO'!E$34,"")</f>
      </c>
    </row>
    <row r="45" spans="1:8" ht="19.5" customHeight="1">
      <c r="A45" s="214"/>
      <c r="B45" s="82" t="s">
        <v>69</v>
      </c>
      <c r="C45" s="123"/>
      <c r="D45" s="83">
        <f>IF(C45&lt;&gt;"",'PARAMETRI DI CALCOLO'!F$28,"")</f>
      </c>
      <c r="E45" s="61"/>
      <c r="F45" s="84" t="s">
        <v>69</v>
      </c>
      <c r="G45" s="123"/>
      <c r="H45" s="67">
        <f>IF(G45&lt;&gt;"",'PARAMETRI DI CALCOLO'!F$34,"")</f>
      </c>
    </row>
    <row r="46" spans="1:8" ht="19.5" customHeight="1">
      <c r="A46" s="214"/>
      <c r="B46" s="82" t="s">
        <v>70</v>
      </c>
      <c r="C46" s="123"/>
      <c r="D46" s="83">
        <f>IF(C46&lt;&gt;"",'PARAMETRI DI CALCOLO'!G$28,"")</f>
      </c>
      <c r="E46" s="61"/>
      <c r="F46" s="84" t="s">
        <v>70</v>
      </c>
      <c r="G46" s="123"/>
      <c r="H46" s="67">
        <f>IF(G46&lt;&gt;"",'PARAMETRI DI CALCOLO'!G$34,"")</f>
      </c>
    </row>
    <row r="47" spans="1:8" ht="19.5" customHeight="1" thickBot="1">
      <c r="A47" s="214"/>
      <c r="B47" s="162" t="s">
        <v>30</v>
      </c>
      <c r="C47" s="163"/>
      <c r="D47" s="120">
        <f>SUM(D42:D46)</f>
        <v>0</v>
      </c>
      <c r="E47" s="85"/>
      <c r="F47" s="227" t="s">
        <v>30</v>
      </c>
      <c r="G47" s="163"/>
      <c r="H47" s="119">
        <f>SUM(H42:H46)</f>
        <v>0</v>
      </c>
    </row>
    <row r="48" spans="1:8" ht="19.5" customHeight="1" thickBot="1">
      <c r="A48" s="214"/>
      <c r="B48" s="63"/>
      <c r="C48" s="63"/>
      <c r="D48" s="63"/>
      <c r="E48" s="63"/>
      <c r="F48" s="63"/>
      <c r="G48" s="63"/>
      <c r="H48" s="63"/>
    </row>
    <row r="49" spans="1:8" ht="19.5" customHeight="1">
      <c r="A49" s="214"/>
      <c r="B49" s="201" t="s">
        <v>63</v>
      </c>
      <c r="C49" s="202"/>
      <c r="D49" s="203"/>
      <c r="E49" s="72"/>
      <c r="F49" s="81"/>
      <c r="G49" s="86"/>
      <c r="H49" s="60"/>
    </row>
    <row r="50" spans="1:8" ht="19.5" customHeight="1">
      <c r="A50" s="214"/>
      <c r="B50" s="199"/>
      <c r="C50" s="200"/>
      <c r="D50" s="114" t="s">
        <v>33</v>
      </c>
      <c r="E50" s="72"/>
      <c r="F50" s="81"/>
      <c r="G50" s="86"/>
      <c r="H50" s="60"/>
    </row>
    <row r="51" spans="1:8" ht="19.5" customHeight="1">
      <c r="A51" s="214"/>
      <c r="B51" s="87" t="s">
        <v>78</v>
      </c>
      <c r="C51" s="123"/>
      <c r="D51" s="67">
        <f>IF(C51&lt;&gt;"",'PARAMETRI DI CALCOLO'!$B38,"")</f>
      </c>
      <c r="E51" s="61"/>
      <c r="F51" s="88"/>
      <c r="G51" s="60"/>
      <c r="H51" s="89"/>
    </row>
    <row r="52" spans="1:8" ht="19.5" customHeight="1">
      <c r="A52" s="214"/>
      <c r="B52" s="87" t="s">
        <v>84</v>
      </c>
      <c r="C52" s="123"/>
      <c r="D52" s="67">
        <f>IF(C52&lt;&gt;"",'PARAMETRI DI CALCOLO'!$B39,"")</f>
      </c>
      <c r="E52" s="61"/>
      <c r="F52" s="88"/>
      <c r="G52" s="60"/>
      <c r="H52" s="89"/>
    </row>
    <row r="53" spans="1:8" ht="19.5" customHeight="1">
      <c r="A53" s="214"/>
      <c r="B53" s="87" t="s">
        <v>79</v>
      </c>
      <c r="C53" s="123"/>
      <c r="D53" s="67">
        <f>IF(C53&lt;&gt;"",'PARAMETRI DI CALCOLO'!$B40,"")</f>
      </c>
      <c r="E53" s="61"/>
      <c r="F53" s="62"/>
      <c r="G53" s="62"/>
      <c r="H53" s="62"/>
    </row>
    <row r="54" spans="1:8" ht="19.5" customHeight="1">
      <c r="A54" s="214"/>
      <c r="B54" s="87" t="s">
        <v>80</v>
      </c>
      <c r="C54" s="123"/>
      <c r="D54" s="67">
        <f>IF(C54&lt;&gt;"",'PARAMETRI DI CALCOLO'!$B41,"")</f>
      </c>
      <c r="E54" s="61"/>
      <c r="F54" s="81"/>
      <c r="G54" s="86"/>
      <c r="H54" s="60"/>
    </row>
    <row r="55" spans="1:8" ht="19.5" customHeight="1">
      <c r="A55" s="214"/>
      <c r="B55" s="87" t="s">
        <v>81</v>
      </c>
      <c r="C55" s="123"/>
      <c r="D55" s="67">
        <f>IF(C55&lt;&gt;"",'PARAMETRI DI CALCOLO'!$B42,"")</f>
      </c>
      <c r="E55" s="61"/>
      <c r="F55" s="62"/>
      <c r="G55" s="60"/>
      <c r="H55" s="89"/>
    </row>
    <row r="56" spans="1:8" ht="19.5" customHeight="1">
      <c r="A56" s="214"/>
      <c r="B56" s="87" t="s">
        <v>82</v>
      </c>
      <c r="C56" s="123"/>
      <c r="D56" s="67">
        <f>IF(C56&lt;&gt;"",'PARAMETRI DI CALCOLO'!$B43,"")</f>
      </c>
      <c r="E56" s="61"/>
      <c r="F56" s="62"/>
      <c r="G56" s="60"/>
      <c r="H56" s="89"/>
    </row>
    <row r="57" spans="1:8" ht="19.5" customHeight="1" thickBot="1">
      <c r="A57" s="214"/>
      <c r="B57" s="162" t="s">
        <v>30</v>
      </c>
      <c r="C57" s="163"/>
      <c r="D57" s="119">
        <f>SUM(D51:D56)</f>
        <v>0</v>
      </c>
      <c r="E57" s="61"/>
      <c r="F57" s="60"/>
      <c r="G57" s="60"/>
      <c r="H57" s="89"/>
    </row>
    <row r="58" spans="1:8" ht="201" customHeight="1">
      <c r="A58" s="214"/>
      <c r="B58" s="127"/>
      <c r="C58" s="127"/>
      <c r="E58" s="128"/>
      <c r="F58" s="128"/>
      <c r="G58" s="128"/>
      <c r="H58" s="128"/>
    </row>
    <row r="59" spans="2:8" ht="149.25" customHeight="1" thickBot="1">
      <c r="B59" s="127"/>
      <c r="C59" s="127"/>
      <c r="D59" s="128"/>
      <c r="E59" s="128"/>
      <c r="F59" s="128"/>
      <c r="G59" s="128"/>
      <c r="H59" s="128"/>
    </row>
    <row r="60" spans="2:8" ht="60" customHeight="1" thickTop="1">
      <c r="B60" s="186" t="s">
        <v>72</v>
      </c>
      <c r="C60" s="187"/>
      <c r="D60" s="187"/>
      <c r="E60" s="187"/>
      <c r="F60" s="188"/>
      <c r="G60" s="182" t="s">
        <v>28</v>
      </c>
      <c r="H60" s="183"/>
    </row>
    <row r="61" spans="2:8" ht="67.5" customHeight="1">
      <c r="B61" s="173" t="s">
        <v>1</v>
      </c>
      <c r="C61" s="174"/>
      <c r="D61" s="174"/>
      <c r="E61" s="175"/>
      <c r="F61" s="98" t="s">
        <v>85</v>
      </c>
      <c r="G61" s="99">
        <f>D23</f>
        <v>2500</v>
      </c>
      <c r="H61" s="90"/>
    </row>
    <row r="62" spans="2:8" ht="102.75" customHeight="1">
      <c r="B62" s="173" t="s">
        <v>59</v>
      </c>
      <c r="C62" s="174"/>
      <c r="D62" s="174"/>
      <c r="E62" s="175"/>
      <c r="F62" s="98" t="s">
        <v>86</v>
      </c>
      <c r="G62" s="99">
        <f>D34</f>
        <v>0</v>
      </c>
      <c r="H62" s="90"/>
    </row>
    <row r="63" spans="2:8" ht="102.75" customHeight="1">
      <c r="B63" s="173" t="s">
        <v>60</v>
      </c>
      <c r="C63" s="174"/>
      <c r="D63" s="174"/>
      <c r="E63" s="175"/>
      <c r="F63" s="98" t="s">
        <v>87</v>
      </c>
      <c r="G63" s="99">
        <f>H34</f>
        <v>0</v>
      </c>
      <c r="H63" s="90"/>
    </row>
    <row r="64" spans="2:8" ht="66.75" customHeight="1">
      <c r="B64" s="173" t="s">
        <v>61</v>
      </c>
      <c r="C64" s="174"/>
      <c r="D64" s="174"/>
      <c r="E64" s="175"/>
      <c r="F64" s="98" t="s">
        <v>88</v>
      </c>
      <c r="G64" s="99">
        <f>SUM(D38,D47,H47)</f>
        <v>0</v>
      </c>
      <c r="H64" s="90"/>
    </row>
    <row r="65" spans="2:8" ht="104.25" customHeight="1" thickBot="1">
      <c r="B65" s="192" t="s">
        <v>62</v>
      </c>
      <c r="C65" s="193"/>
      <c r="D65" s="193"/>
      <c r="E65" s="194"/>
      <c r="F65" s="100" t="s">
        <v>89</v>
      </c>
      <c r="G65" s="101">
        <f>D57</f>
        <v>0</v>
      </c>
      <c r="H65" s="91"/>
    </row>
    <row r="66" spans="2:8" ht="36.75" customHeight="1" thickBot="1" thickTop="1">
      <c r="B66" s="92"/>
      <c r="C66" s="93"/>
      <c r="D66" s="93"/>
      <c r="E66" s="93"/>
      <c r="F66" s="94"/>
      <c r="H66" s="95"/>
    </row>
    <row r="67" spans="2:8" ht="34.5" customHeight="1" thickTop="1">
      <c r="B67" s="189" t="s">
        <v>71</v>
      </c>
      <c r="C67" s="190"/>
      <c r="D67" s="190"/>
      <c r="E67" s="191"/>
      <c r="F67" s="104" t="s">
        <v>29</v>
      </c>
      <c r="G67" s="102">
        <f>SUM(G61:G65)</f>
        <v>2500</v>
      </c>
      <c r="H67" s="96"/>
    </row>
    <row r="68" spans="2:8" ht="34.5" customHeight="1">
      <c r="B68" s="179" t="s">
        <v>99</v>
      </c>
      <c r="C68" s="180"/>
      <c r="D68" s="180"/>
      <c r="E68" s="181"/>
      <c r="F68" s="106" t="s">
        <v>90</v>
      </c>
      <c r="G68" s="103">
        <v>0.7</v>
      </c>
      <c r="H68" s="97"/>
    </row>
    <row r="69" spans="2:8" ht="34.5" customHeight="1" thickBot="1">
      <c r="B69" s="159" t="s">
        <v>91</v>
      </c>
      <c r="C69" s="160"/>
      <c r="D69" s="160"/>
      <c r="E69" s="161"/>
      <c r="F69" s="105" t="s">
        <v>30</v>
      </c>
      <c r="G69" s="121">
        <f>G67*G68</f>
        <v>1750</v>
      </c>
      <c r="H69" s="122"/>
    </row>
    <row r="70" spans="1:8" s="5" customFormat="1" ht="399" customHeight="1" thickTop="1">
      <c r="A70" s="134" t="s">
        <v>110</v>
      </c>
      <c r="B70" s="136"/>
      <c r="C70" s="136"/>
      <c r="D70" s="136"/>
      <c r="E70" s="136"/>
      <c r="F70" s="137"/>
      <c r="G70" s="138"/>
      <c r="H70" s="139"/>
    </row>
    <row r="71" spans="2:8" ht="408.75" customHeight="1">
      <c r="B71" s="1"/>
      <c r="C71" s="1"/>
      <c r="D71" s="1"/>
      <c r="E71" s="1"/>
      <c r="F71" s="1"/>
      <c r="G71" s="1"/>
      <c r="H71" s="1"/>
    </row>
    <row r="72" ht="37.5" customHeight="1">
      <c r="A72" s="135"/>
    </row>
    <row r="73" ht="18">
      <c r="A73" s="135"/>
    </row>
    <row r="74" ht="18">
      <c r="A74" s="135"/>
    </row>
    <row r="75" ht="18">
      <c r="A75" s="135"/>
    </row>
    <row r="76" ht="18" customHeight="1">
      <c r="A76" s="135"/>
    </row>
    <row r="77" ht="18">
      <c r="A77" s="135"/>
    </row>
    <row r="78" ht="18">
      <c r="A78" s="135"/>
    </row>
    <row r="79" ht="18">
      <c r="A79" s="135"/>
    </row>
    <row r="80" ht="18">
      <c r="A80" s="135"/>
    </row>
    <row r="81" ht="18">
      <c r="A81" s="135"/>
    </row>
    <row r="82" ht="18">
      <c r="A82" s="135"/>
    </row>
    <row r="83" ht="18">
      <c r="A83" s="135"/>
    </row>
    <row r="84" ht="33.75" customHeight="1">
      <c r="A84" s="135"/>
    </row>
    <row r="85" ht="19.5" customHeight="1">
      <c r="A85" s="135"/>
    </row>
    <row r="86" ht="18">
      <c r="A86" s="135"/>
    </row>
    <row r="87" ht="18">
      <c r="A87" s="135"/>
    </row>
    <row r="88" ht="18">
      <c r="A88" s="135"/>
    </row>
    <row r="89" ht="18">
      <c r="A89" s="135"/>
    </row>
    <row r="90" ht="18">
      <c r="A90" s="135"/>
    </row>
    <row r="94" ht="35.25" customHeight="1"/>
    <row r="106" s="5" customFormat="1" ht="12.75"/>
    <row r="107" s="5" customFormat="1" ht="31.5" customHeight="1"/>
    <row r="117" spans="2:8" ht="282.75" customHeight="1">
      <c r="B117" s="107"/>
      <c r="C117" s="108"/>
      <c r="D117" s="61"/>
      <c r="E117" s="61"/>
      <c r="F117" s="60"/>
      <c r="G117" s="60"/>
      <c r="H117" s="89"/>
    </row>
    <row r="118" spans="2:8" ht="12.75">
      <c r="B118" s="4"/>
      <c r="C118" s="6"/>
      <c r="D118" s="7"/>
      <c r="E118" s="7"/>
      <c r="F118" s="56"/>
      <c r="G118" s="56"/>
      <c r="H118" s="56"/>
    </row>
    <row r="119" spans="2:8" ht="12.75">
      <c r="B119" s="1"/>
      <c r="C119" s="1"/>
      <c r="D119" s="2"/>
      <c r="E119" s="2"/>
      <c r="F119" s="1"/>
      <c r="G119" s="1"/>
      <c r="H119" s="1"/>
    </row>
  </sheetData>
  <mergeCells count="45">
    <mergeCell ref="A41:A58"/>
    <mergeCell ref="B32:C32"/>
    <mergeCell ref="B11:H11"/>
    <mergeCell ref="B13:D13"/>
    <mergeCell ref="F23:H23"/>
    <mergeCell ref="F25:H25"/>
    <mergeCell ref="F34:G34"/>
    <mergeCell ref="B47:C47"/>
    <mergeCell ref="F47:G47"/>
    <mergeCell ref="B17:C17"/>
    <mergeCell ref="B23:C23"/>
    <mergeCell ref="B2:H2"/>
    <mergeCell ref="B50:C50"/>
    <mergeCell ref="B49:D49"/>
    <mergeCell ref="D6:H6"/>
    <mergeCell ref="D7:H7"/>
    <mergeCell ref="B16:C16"/>
    <mergeCell ref="D16:D17"/>
    <mergeCell ref="B40:D40"/>
    <mergeCell ref="F40:H40"/>
    <mergeCell ref="B36:H36"/>
    <mergeCell ref="B68:E68"/>
    <mergeCell ref="G60:H60"/>
    <mergeCell ref="F41:G41"/>
    <mergeCell ref="B62:E62"/>
    <mergeCell ref="B60:F60"/>
    <mergeCell ref="B67:E67"/>
    <mergeCell ref="B65:E65"/>
    <mergeCell ref="B69:E69"/>
    <mergeCell ref="B57:C57"/>
    <mergeCell ref="B20:C20"/>
    <mergeCell ref="B25:D25"/>
    <mergeCell ref="B41:C41"/>
    <mergeCell ref="B34:C34"/>
    <mergeCell ref="B37:C37"/>
    <mergeCell ref="B64:E64"/>
    <mergeCell ref="B61:E61"/>
    <mergeCell ref="B63:E63"/>
    <mergeCell ref="B3:H4"/>
    <mergeCell ref="D9:H9"/>
    <mergeCell ref="B9:C9"/>
    <mergeCell ref="B6:C6"/>
    <mergeCell ref="B7:C7"/>
    <mergeCell ref="B8:C8"/>
    <mergeCell ref="D8:H8"/>
  </mergeCells>
  <dataValidations count="2">
    <dataValidation type="list" operator="greaterThanOrEqual" allowBlank="1" showDropDown="1" showInputMessage="1" showErrorMessage="1" promptTitle="Guida" prompt="Inserire una X se la voce deve essere considerata" errorTitle="Attenzione" error="È ammesso solo il carattere X" sqref="C33 C38 C42:C46 G42:G46 C18:C19 C21:C22 C51:C56">
      <formula1>"x,X"</formula1>
    </dataValidation>
    <dataValidation type="whole" operator="greaterThanOrEqual" allowBlank="1" showInputMessage="1" showErrorMessage="1" promptTitle="Guida" prompt="Deve essere inserito il numero di fonti di emissioni" errorTitle="Attenzione" error="Sono ammessi solo numeri interi" sqref="C27:C31 G27:G33">
      <formula1>0</formula1>
    </dataValidation>
  </dataValidations>
  <printOptions horizontalCentered="1"/>
  <pageMargins left="0.5" right="0.31496062992125984" top="0.5118110236220472" bottom="0.31496062992125984" header="0.4724409448818898" footer="0.31496062992125984"/>
  <pageSetup horizontalDpi="600" verticalDpi="600" orientation="portrait" paperSize="9" scale="48" r:id="rId1"/>
  <rowBreaks count="2" manualBreakCount="2">
    <brk id="58" max="8" man="1"/>
    <brk id="11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C10" sqref="C10"/>
    </sheetView>
  </sheetViews>
  <sheetFormatPr defaultColWidth="9.140625" defaultRowHeight="12.75"/>
  <cols>
    <col min="1" max="1" width="32.28125" style="0" bestFit="1" customWidth="1"/>
  </cols>
  <sheetData>
    <row r="1" spans="1:8" ht="21">
      <c r="A1" s="9" t="s">
        <v>36</v>
      </c>
      <c r="B1" s="10"/>
      <c r="C1" s="10"/>
      <c r="D1" s="10"/>
      <c r="E1" s="10"/>
      <c r="F1" s="10"/>
      <c r="G1" s="10"/>
      <c r="H1" s="3"/>
    </row>
    <row r="2" spans="1:8" ht="12.75">
      <c r="A2" s="11"/>
      <c r="B2" s="12"/>
      <c r="C2" s="13" t="s">
        <v>37</v>
      </c>
      <c r="D2" s="14"/>
      <c r="E2" s="14"/>
      <c r="F2" s="14"/>
      <c r="G2" s="14"/>
      <c r="H2" s="15"/>
    </row>
    <row r="3" spans="1:8" ht="12.75">
      <c r="A3" s="16" t="s">
        <v>2</v>
      </c>
      <c r="B3" s="29">
        <v>0</v>
      </c>
      <c r="C3" s="30">
        <v>1</v>
      </c>
      <c r="D3" s="30">
        <v>2</v>
      </c>
      <c r="E3" s="30">
        <v>4</v>
      </c>
      <c r="F3" s="30">
        <v>9</v>
      </c>
      <c r="G3" s="30">
        <v>21</v>
      </c>
      <c r="H3" s="31">
        <v>61</v>
      </c>
    </row>
    <row r="4" spans="1:8" ht="12.75">
      <c r="A4" s="17" t="s">
        <v>3</v>
      </c>
      <c r="B4" s="50">
        <v>0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2">
        <v>0</v>
      </c>
    </row>
    <row r="5" spans="1:8" ht="12.75">
      <c r="A5" s="17" t="s">
        <v>4</v>
      </c>
      <c r="B5" s="50">
        <v>0</v>
      </c>
      <c r="C5" s="33">
        <v>800</v>
      </c>
      <c r="D5" s="33">
        <v>1250</v>
      </c>
      <c r="E5" s="33">
        <v>2000</v>
      </c>
      <c r="F5" s="33">
        <v>3000</v>
      </c>
      <c r="G5" s="35">
        <v>4500</v>
      </c>
      <c r="H5" s="36">
        <v>12000</v>
      </c>
    </row>
    <row r="6" spans="1:8" ht="12.75">
      <c r="A6" s="17" t="s">
        <v>8</v>
      </c>
      <c r="B6" s="50">
        <v>0</v>
      </c>
      <c r="C6" s="33">
        <v>1500</v>
      </c>
      <c r="D6" s="33">
        <v>2500</v>
      </c>
      <c r="E6" s="33">
        <v>4000</v>
      </c>
      <c r="F6" s="33">
        <v>5000</v>
      </c>
      <c r="G6" s="35">
        <v>7000</v>
      </c>
      <c r="H6" s="36">
        <v>20000</v>
      </c>
    </row>
    <row r="7" spans="1:8" ht="12.75">
      <c r="A7" s="17" t="s">
        <v>9</v>
      </c>
      <c r="B7" s="50">
        <v>0</v>
      </c>
      <c r="C7" s="33">
        <v>3000</v>
      </c>
      <c r="D7" s="33">
        <v>7500</v>
      </c>
      <c r="E7" s="33">
        <v>12000</v>
      </c>
      <c r="F7" s="33">
        <v>16500</v>
      </c>
      <c r="G7" s="35">
        <v>20000</v>
      </c>
      <c r="H7" s="36">
        <v>33000</v>
      </c>
    </row>
    <row r="8" spans="1:8" ht="13.5" thickBot="1">
      <c r="A8" s="18" t="s">
        <v>38</v>
      </c>
      <c r="B8" s="53">
        <v>0</v>
      </c>
      <c r="C8" s="38">
        <v>3500</v>
      </c>
      <c r="D8" s="38">
        <v>8000</v>
      </c>
      <c r="E8" s="38">
        <v>16000</v>
      </c>
      <c r="F8" s="38">
        <v>30000</v>
      </c>
      <c r="G8" s="39">
        <v>34000</v>
      </c>
      <c r="H8" s="40">
        <v>49000</v>
      </c>
    </row>
    <row r="9" spans="1:8" ht="13.5" thickBot="1">
      <c r="A9" s="54" t="s">
        <v>106</v>
      </c>
      <c r="B9" s="131">
        <v>200</v>
      </c>
      <c r="C9" s="129"/>
      <c r="D9" s="129"/>
      <c r="E9" s="129"/>
      <c r="F9" s="129"/>
      <c r="G9" s="129"/>
      <c r="H9" s="130"/>
    </row>
    <row r="11" ht="13.5" thickBot="1"/>
    <row r="12" spans="1:6" ht="21">
      <c r="A12" s="9" t="s">
        <v>39</v>
      </c>
      <c r="B12" s="10"/>
      <c r="C12" s="10"/>
      <c r="D12" s="10"/>
      <c r="E12" s="10"/>
      <c r="F12" s="3"/>
    </row>
    <row r="13" spans="1:6" ht="12.75">
      <c r="A13" s="11"/>
      <c r="B13" s="12"/>
      <c r="C13" s="13" t="s">
        <v>40</v>
      </c>
      <c r="D13" s="14"/>
      <c r="E13" s="14"/>
      <c r="F13" s="15"/>
    </row>
    <row r="14" spans="1:6" ht="12.75">
      <c r="A14" s="16" t="s">
        <v>2</v>
      </c>
      <c r="B14" s="29">
        <v>0</v>
      </c>
      <c r="C14" s="30">
        <v>1</v>
      </c>
      <c r="D14" s="30">
        <v>2</v>
      </c>
      <c r="E14" s="30">
        <v>4</v>
      </c>
      <c r="F14" s="31">
        <v>9</v>
      </c>
    </row>
    <row r="15" spans="1:6" ht="12.75">
      <c r="A15" s="17" t="s">
        <v>3</v>
      </c>
      <c r="B15" s="32">
        <v>0</v>
      </c>
      <c r="C15" s="33">
        <v>0</v>
      </c>
      <c r="D15" s="33">
        <v>0</v>
      </c>
      <c r="E15" s="33">
        <v>0</v>
      </c>
      <c r="F15" s="34">
        <v>0</v>
      </c>
    </row>
    <row r="16" spans="1:6" ht="12.75">
      <c r="A16" s="17" t="s">
        <v>4</v>
      </c>
      <c r="B16" s="32">
        <v>0</v>
      </c>
      <c r="C16" s="33">
        <v>950</v>
      </c>
      <c r="D16" s="33">
        <v>1500</v>
      </c>
      <c r="E16" s="33">
        <v>2000</v>
      </c>
      <c r="F16" s="34">
        <v>5000</v>
      </c>
    </row>
    <row r="17" spans="1:6" ht="12.75">
      <c r="A17" s="17" t="s">
        <v>5</v>
      </c>
      <c r="B17" s="32">
        <v>0</v>
      </c>
      <c r="C17" s="33">
        <v>1750</v>
      </c>
      <c r="D17" s="33">
        <v>2800</v>
      </c>
      <c r="E17" s="33">
        <v>4200</v>
      </c>
      <c r="F17" s="34">
        <v>8000</v>
      </c>
    </row>
    <row r="18" spans="1:6" ht="12.75">
      <c r="A18" s="17" t="s">
        <v>6</v>
      </c>
      <c r="B18" s="32">
        <v>0</v>
      </c>
      <c r="C18" s="33">
        <v>2300</v>
      </c>
      <c r="D18" s="33">
        <v>3800</v>
      </c>
      <c r="E18" s="33">
        <v>5800</v>
      </c>
      <c r="F18" s="34">
        <v>10000</v>
      </c>
    </row>
    <row r="19" spans="1:6" ht="12.75">
      <c r="A19" s="17" t="s">
        <v>7</v>
      </c>
      <c r="B19" s="32">
        <v>0</v>
      </c>
      <c r="C19" s="35">
        <v>3500</v>
      </c>
      <c r="D19" s="33">
        <v>7500</v>
      </c>
      <c r="E19" s="35">
        <v>15000</v>
      </c>
      <c r="F19" s="36">
        <v>29000</v>
      </c>
    </row>
    <row r="20" spans="1:6" ht="13.5" thickBot="1">
      <c r="A20" s="18" t="s">
        <v>41</v>
      </c>
      <c r="B20" s="37">
        <v>0</v>
      </c>
      <c r="C20" s="39">
        <v>4500</v>
      </c>
      <c r="D20" s="38">
        <v>10000</v>
      </c>
      <c r="E20" s="39">
        <v>20000</v>
      </c>
      <c r="F20" s="41">
        <v>30000</v>
      </c>
    </row>
    <row r="21" ht="13.5" thickBot="1"/>
    <row r="22" spans="1:6" ht="13.5" thickBot="1">
      <c r="A22" s="54" t="s">
        <v>56</v>
      </c>
      <c r="B22" s="55">
        <v>300</v>
      </c>
      <c r="C22" s="1"/>
      <c r="D22" s="1"/>
      <c r="E22" s="1"/>
      <c r="F22" s="1"/>
    </row>
    <row r="24" ht="13.5" thickBot="1"/>
    <row r="25" spans="1:7" ht="21">
      <c r="A25" s="9" t="s">
        <v>42</v>
      </c>
      <c r="B25" s="10"/>
      <c r="C25" s="10"/>
      <c r="D25" s="10"/>
      <c r="E25" s="10"/>
      <c r="F25" s="23"/>
      <c r="G25" s="24"/>
    </row>
    <row r="26" spans="1:7" ht="12.75">
      <c r="A26" s="11"/>
      <c r="B26" s="42" t="s">
        <v>10</v>
      </c>
      <c r="C26" s="43"/>
      <c r="D26" s="43"/>
      <c r="E26" s="43"/>
      <c r="F26" s="43"/>
      <c r="G26" s="44"/>
    </row>
    <row r="27" spans="1:7" ht="38.25">
      <c r="A27" s="16"/>
      <c r="B27" s="45" t="s">
        <v>11</v>
      </c>
      <c r="C27" s="45" t="s">
        <v>12</v>
      </c>
      <c r="D27" s="45" t="s">
        <v>13</v>
      </c>
      <c r="E27" s="45" t="s">
        <v>14</v>
      </c>
      <c r="F27" s="45" t="s">
        <v>15</v>
      </c>
      <c r="G27" s="46" t="s">
        <v>16</v>
      </c>
    </row>
    <row r="28" spans="1:7" ht="13.5" thickBot="1">
      <c r="A28" s="18"/>
      <c r="B28" s="39">
        <v>0</v>
      </c>
      <c r="C28" s="39">
        <v>500</v>
      </c>
      <c r="D28" s="39">
        <v>1000</v>
      </c>
      <c r="E28" s="39">
        <v>2200</v>
      </c>
      <c r="F28" s="38">
        <v>3200</v>
      </c>
      <c r="G28" s="40">
        <v>5000</v>
      </c>
    </row>
    <row r="30" ht="13.5" thickBot="1"/>
    <row r="31" spans="1:7" ht="21">
      <c r="A31" s="9" t="s">
        <v>43</v>
      </c>
      <c r="B31" s="10"/>
      <c r="C31" s="10"/>
      <c r="D31" s="10"/>
      <c r="E31" s="10"/>
      <c r="F31" s="23"/>
      <c r="G31" s="24"/>
    </row>
    <row r="32" spans="1:7" ht="12.75">
      <c r="A32" s="11"/>
      <c r="B32" s="13" t="s">
        <v>17</v>
      </c>
      <c r="C32" s="14"/>
      <c r="D32" s="14"/>
      <c r="E32" s="14"/>
      <c r="F32" s="25"/>
      <c r="G32" s="26"/>
    </row>
    <row r="33" spans="1:7" ht="38.25">
      <c r="A33" s="16"/>
      <c r="B33" s="27" t="s">
        <v>11</v>
      </c>
      <c r="C33" s="27" t="s">
        <v>12</v>
      </c>
      <c r="D33" s="27" t="s">
        <v>13</v>
      </c>
      <c r="E33" s="27" t="s">
        <v>14</v>
      </c>
      <c r="F33" s="27" t="s">
        <v>15</v>
      </c>
      <c r="G33" s="28" t="s">
        <v>16</v>
      </c>
    </row>
    <row r="34" spans="1:7" ht="13.5" thickBot="1">
      <c r="A34" s="18"/>
      <c r="B34" s="20">
        <v>0</v>
      </c>
      <c r="C34" s="20">
        <v>250</v>
      </c>
      <c r="D34" s="20">
        <v>500</v>
      </c>
      <c r="E34" s="20">
        <v>1200</v>
      </c>
      <c r="F34" s="19">
        <v>1800</v>
      </c>
      <c r="G34" s="21">
        <v>3000</v>
      </c>
    </row>
    <row r="36" ht="13.5" thickBot="1"/>
    <row r="37" spans="1:2" ht="12.75">
      <c r="A37" s="47" t="s">
        <v>18</v>
      </c>
      <c r="B37" s="48" t="s">
        <v>44</v>
      </c>
    </row>
    <row r="38" spans="1:2" ht="12.75">
      <c r="A38" s="11" t="s">
        <v>19</v>
      </c>
      <c r="B38" s="8">
        <v>1750</v>
      </c>
    </row>
    <row r="39" spans="1:2" ht="12.75">
      <c r="A39" s="11" t="s">
        <v>20</v>
      </c>
      <c r="B39" s="8">
        <v>3500</v>
      </c>
    </row>
    <row r="40" spans="1:2" ht="12.75">
      <c r="A40" s="11" t="s">
        <v>21</v>
      </c>
      <c r="B40" s="8">
        <v>2800</v>
      </c>
    </row>
    <row r="41" spans="1:2" ht="12.75">
      <c r="A41" s="11" t="s">
        <v>22</v>
      </c>
      <c r="B41" s="8">
        <v>700</v>
      </c>
    </row>
    <row r="42" spans="1:2" ht="12.75">
      <c r="A42" s="11" t="s">
        <v>23</v>
      </c>
      <c r="B42" s="8">
        <v>1400</v>
      </c>
    </row>
    <row r="43" spans="1:2" ht="13.5" thickBot="1">
      <c r="A43" s="49" t="s">
        <v>24</v>
      </c>
      <c r="B43" s="22">
        <v>5600</v>
      </c>
    </row>
    <row r="44" ht="13.5" thickBot="1"/>
    <row r="45" spans="1:6" ht="13.5" thickBot="1">
      <c r="A45" s="54" t="s">
        <v>57</v>
      </c>
      <c r="B45" s="55">
        <v>2500</v>
      </c>
      <c r="C45" s="1"/>
      <c r="D45" s="1"/>
      <c r="E45" s="1"/>
      <c r="F45" s="1"/>
    </row>
    <row r="46" ht="13.5" thickBot="1"/>
    <row r="47" spans="1:2" ht="12.75">
      <c r="A47" s="47" t="s">
        <v>45</v>
      </c>
      <c r="B47" s="48" t="s">
        <v>44</v>
      </c>
    </row>
    <row r="48" spans="1:2" ht="12.75">
      <c r="A48" s="11" t="s">
        <v>46</v>
      </c>
      <c r="B48" s="8">
        <v>750</v>
      </c>
    </row>
    <row r="49" spans="1:2" ht="12.75">
      <c r="A49" s="11" t="s">
        <v>25</v>
      </c>
      <c r="B49" s="8">
        <v>1500</v>
      </c>
    </row>
    <row r="50" spans="1:2" ht="12.75">
      <c r="A50" s="11" t="s">
        <v>47</v>
      </c>
      <c r="B50" s="8">
        <v>1000</v>
      </c>
    </row>
    <row r="51" spans="1:2" ht="13.5" thickBot="1">
      <c r="A51" s="49" t="s">
        <v>27</v>
      </c>
      <c r="B51" s="22">
        <v>500</v>
      </c>
    </row>
    <row r="53" ht="13.5" thickBot="1"/>
    <row r="54" spans="1:2" ht="12.75">
      <c r="A54" s="47" t="s">
        <v>48</v>
      </c>
      <c r="B54" s="48" t="s">
        <v>44</v>
      </c>
    </row>
    <row r="55" spans="1:2" ht="12.75">
      <c r="A55" s="11" t="s">
        <v>49</v>
      </c>
      <c r="B55" s="8">
        <v>180</v>
      </c>
    </row>
    <row r="56" spans="1:2" ht="12.75">
      <c r="A56" s="11" t="s">
        <v>50</v>
      </c>
      <c r="B56" s="8">
        <v>240</v>
      </c>
    </row>
    <row r="57" spans="1:2" ht="13.5" thickBot="1">
      <c r="A57" s="49" t="s">
        <v>51</v>
      </c>
      <c r="B57" s="22">
        <v>300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</dc:creator>
  <cp:keywords/>
  <dc:description/>
  <cp:lastModifiedBy>dtibaldi</cp:lastModifiedBy>
  <cp:lastPrinted>2017-11-02T15:50:38Z</cp:lastPrinted>
  <dcterms:created xsi:type="dcterms:W3CDTF">2008-11-21T08:52:32Z</dcterms:created>
  <dcterms:modified xsi:type="dcterms:W3CDTF">2017-11-02T15:50:42Z</dcterms:modified>
  <cp:category/>
  <cp:version/>
  <cp:contentType/>
  <cp:contentStatus/>
</cp:coreProperties>
</file>